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계산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  <font>
      <b val="1"/>
      <sz val="12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0" borderId="1" applyAlignment="1" pivotButton="0" quotePrefix="0" xfId="0">
      <alignment vertical="center"/>
    </xf>
    <xf numFmtId="3" fontId="0" fillId="2" borderId="1" applyProtection="1" pivotButton="0" quotePrefix="0" xfId="0">
      <protection locked="0" hidden="0"/>
    </xf>
    <xf numFmtId="1" fontId="0" fillId="2" borderId="1" applyProtection="1" pivotButton="0" quotePrefix="0" xfId="0">
      <protection locked="0" hidden="0"/>
    </xf>
    <xf numFmtId="0" fontId="3" fillId="3" borderId="1" applyAlignment="1" pivotButton="0" quotePrefix="0" xfId="0">
      <alignment horizontal="center" vertical="center"/>
    </xf>
    <xf numFmtId="3" fontId="0" fillId="4" borderId="1" pivotButton="0" quotePrefix="0" xfId="0"/>
    <xf numFmtId="0" fontId="4" fillId="0" borderId="1" applyAlignment="1" pivotButton="0" quotePrefix="0" xfId="0">
      <alignment vertical="center"/>
    </xf>
    <xf numFmtId="3" fontId="4" fillId="4" borderId="1" pivotButton="0" quotePrefix="0" xfId="0"/>
    <xf numFmtId="0" fontId="2" fillId="0" borderId="1" pivotButton="0" quotePrefix="0" xfId="0"/>
    <xf numFmtId="3" fontId="0" fillId="5" borderId="1" pivotButton="0" quotePrefix="0" xfId="0"/>
    <xf numFmtId="3" fontId="0" fillId="0" borderId="0" pivotButton="0" quotePrefix="0" xfId="0"/>
    <xf numFmtId="3" fontId="5" fillId="5" borderId="1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월급 구성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'대시보드'!$D$3:$D$5</f>
            </numRef>
          </cat>
          <val>
            <numRef>
              <f>'대시보드'!$E$3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'대시보드'!$D$3:$D$5</f>
            </numRef>
          </cat>
          <val>
            <numRef>
              <f>'대시보드'!$E$4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'대시보드'!$D$3:$D$5</f>
            </numRef>
          </cat>
          <val>
            <numRef>
              <f>'대시보드'!$E$5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월별 자금 흐름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'대시보드'!$D$7:$D$10</f>
            </numRef>
          </cat>
          <val>
            <numRef>
              <f>'대시보드'!$E$7:$E$10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💰 월급 관리 시트</t>
        </is>
      </c>
    </row>
    <row r="3">
      <c r="A3" s="2" t="inlineStr">
        <is>
          <t>■ 급여 정보</t>
        </is>
      </c>
    </row>
    <row r="4">
      <c r="A4" s="3" t="inlineStr">
        <is>
          <t>연봉(원)</t>
        </is>
      </c>
      <c r="B4" s="4" t="n">
        <v>50000000</v>
      </c>
    </row>
    <row r="5">
      <c r="A5" s="3" t="inlineStr">
        <is>
          <t>비과세액(월, 원)</t>
        </is>
      </c>
      <c r="B5" s="4" t="n">
        <v>200000</v>
      </c>
    </row>
    <row r="6">
      <c r="A6" s="3" t="inlineStr">
        <is>
          <t>부양가족 수(본인 포함)</t>
        </is>
      </c>
      <c r="B6" s="5" t="n">
        <v>1</v>
      </c>
    </row>
    <row r="8">
      <c r="A8" s="2" t="inlineStr">
        <is>
          <t>■ 고정 지출</t>
        </is>
      </c>
    </row>
    <row r="9">
      <c r="A9" s="3" t="inlineStr">
        <is>
          <t>월세/주거비</t>
        </is>
      </c>
      <c r="B9" s="4" t="n"/>
    </row>
    <row r="10">
      <c r="A10" s="3" t="inlineStr">
        <is>
          <t>통신비</t>
        </is>
      </c>
      <c r="B10" s="4" t="n"/>
    </row>
    <row r="11">
      <c r="A11" s="3" t="inlineStr">
        <is>
          <t>보험료</t>
        </is>
      </c>
      <c r="B11" s="4" t="n"/>
    </row>
    <row r="12">
      <c r="A12" s="3" t="inlineStr">
        <is>
          <t>교통비</t>
        </is>
      </c>
      <c r="B12" s="4" t="n"/>
    </row>
    <row r="13">
      <c r="A13" s="3" t="inlineStr">
        <is>
          <t>구독 서비스</t>
        </is>
      </c>
      <c r="B13" s="4" t="n"/>
    </row>
    <row r="14">
      <c r="A14" s="3" t="inlineStr">
        <is>
          <t>기타 고정 지출</t>
        </is>
      </c>
      <c r="B14" s="4" t="n"/>
    </row>
    <row r="16">
      <c r="A16" s="2" t="inlineStr">
        <is>
          <t>■ 저축/투자</t>
        </is>
      </c>
    </row>
    <row r="17">
      <c r="A17" s="3" t="inlineStr">
        <is>
          <t>월 저축/투자 목표(원)</t>
        </is>
      </c>
      <c r="B17" s="4" t="n">
        <v>500000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2">
    <dataValidation sqref="B4 B5 B9:B14 B17" showDropDown="0" showInputMessage="0" showErrorMessage="0" allowBlank="0" errorTitle="입력 오류" error="숫자만 입력 가능합니다." type="decimal" operator="between">
      <formula1>0</formula1>
      <formula2>9999999999</formula2>
    </dataValidation>
    <dataValidation sqref="B6" showDropDown="0" showInputMessage="0" showErrorMessage="0" allowBlank="0" errorTitle="입력 오류" error="숫자만 입력 가능합니다." type="decimal" operator="between">
      <formula1>1</formula1>
      <formula2>20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6" t="inlineStr">
        <is>
          <t>항목</t>
        </is>
      </c>
      <c r="B1" s="6" t="inlineStr">
        <is>
          <t>금액(원)</t>
        </is>
      </c>
    </row>
    <row r="2">
      <c r="A2" s="3" t="inlineStr">
        <is>
          <t>월급(세전)</t>
        </is>
      </c>
      <c r="B2" s="7">
        <f>IFERROR(ROUND(입력!B4/12,0),0)</f>
        <v/>
      </c>
    </row>
    <row r="3">
      <c r="A3" s="3" t="inlineStr">
        <is>
          <t>과세 대상 월급</t>
        </is>
      </c>
      <c r="B3" s="7">
        <f>IFERROR(B2-입력!B5,0)</f>
        <v/>
      </c>
    </row>
    <row r="5">
      <c r="A5" s="3" t="inlineStr">
        <is>
          <t>국민연금(4.75%)</t>
        </is>
      </c>
      <c r="B5" s="7">
        <f>IFERROR(ROUND(MIN(B3,6370000)*0.0475,0),0)</f>
        <v/>
      </c>
    </row>
    <row r="6">
      <c r="A6" s="3" t="inlineStr">
        <is>
          <t>건강보험(3.595%)</t>
        </is>
      </c>
      <c r="B6" s="7">
        <f>IFERROR(ROUND(B3*0.03595,0),0)</f>
        <v/>
      </c>
    </row>
    <row r="7">
      <c r="A7" s="3" t="inlineStr">
        <is>
          <t>장기요양보험(13.14%)</t>
        </is>
      </c>
      <c r="B7" s="7">
        <f>IFERROR(ROUND(B6*0.1314,0),0)</f>
        <v/>
      </c>
    </row>
    <row r="8">
      <c r="A8" s="3" t="inlineStr">
        <is>
          <t>고용보험(0.9%)</t>
        </is>
      </c>
      <c r="B8" s="7">
        <f>IFERROR(ROUND(B3*0.009,0),0)</f>
        <v/>
      </c>
    </row>
    <row r="9">
      <c r="A9" s="8" t="inlineStr">
        <is>
          <t>4대보험 합계</t>
        </is>
      </c>
      <c r="B9" s="9">
        <f>B5+B6+B7+B8</f>
        <v/>
      </c>
    </row>
    <row r="11">
      <c r="A11" s="3" t="inlineStr">
        <is>
          <t>소득세(간이세액 근사)</t>
        </is>
      </c>
      <c r="B11" s="7">
        <f>IFERROR(ROUND(MAX((B3-B9)*0.06-IF(입력!B6&gt;=2,250000,150000),0),0),0)</f>
        <v/>
      </c>
    </row>
    <row r="12">
      <c r="A12" s="3" t="inlineStr">
        <is>
          <t>지방소득세(10%)</t>
        </is>
      </c>
      <c r="B12" s="7">
        <f>IFERROR(ROUND(B11*0.1,0),0)</f>
        <v/>
      </c>
    </row>
    <row r="13">
      <c r="A13" s="8" t="inlineStr">
        <is>
          <t>세금 합계</t>
        </is>
      </c>
      <c r="B13" s="9">
        <f>B11+B12</f>
        <v/>
      </c>
    </row>
    <row r="15">
      <c r="A15" s="8" t="inlineStr">
        <is>
          <t>총 공제액</t>
        </is>
      </c>
      <c r="B15" s="9">
        <f>B9+B13</f>
        <v/>
      </c>
    </row>
    <row r="16">
      <c r="A16" s="8" t="inlineStr">
        <is>
          <t>실수령액(세후)</t>
        </is>
      </c>
      <c r="B16" s="9">
        <f>B2-B15</f>
        <v/>
      </c>
    </row>
    <row r="18">
      <c r="A18" s="3" t="inlineStr">
        <is>
          <t>고정 지출 합계</t>
        </is>
      </c>
      <c r="B18" s="7">
        <f>IFERROR(SUM(입력!B9:B14),0)</f>
        <v/>
      </c>
    </row>
    <row r="19">
      <c r="A19" s="3" t="inlineStr">
        <is>
          <t>저축/투자</t>
        </is>
      </c>
      <c r="B19" s="7">
        <f>입력!B17</f>
        <v/>
      </c>
    </row>
    <row r="20">
      <c r="A20" s="8" t="inlineStr">
        <is>
          <t>실사용 가능 금액</t>
        </is>
      </c>
      <c r="B20" s="9">
        <f>IFERROR(B16-B18-B19,0)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4" customWidth="1" min="3" max="3"/>
    <col width="14" customWidth="1" min="4" max="4"/>
    <col width="16" customWidth="1" min="5" max="5"/>
  </cols>
  <sheetData>
    <row r="1">
      <c r="A1" s="1" t="inlineStr">
        <is>
          <t>💰 월급 관리 대시보드</t>
        </is>
      </c>
    </row>
    <row r="3">
      <c r="A3" s="10" t="inlineStr">
        <is>
          <t>월급(세전)</t>
        </is>
      </c>
      <c r="B3" s="11">
        <f>계산!B2</f>
        <v/>
      </c>
      <c r="D3" t="inlineStr">
        <is>
          <t>실수령액</t>
        </is>
      </c>
      <c r="E3" s="12">
        <f>계산!B16</f>
        <v/>
      </c>
    </row>
    <row r="4">
      <c r="A4" s="10" t="inlineStr">
        <is>
          <t>4대보험</t>
        </is>
      </c>
      <c r="B4" s="11">
        <f>계산!B9</f>
        <v/>
      </c>
      <c r="D4" t="inlineStr">
        <is>
          <t>4대보험</t>
        </is>
      </c>
      <c r="E4" s="12">
        <f>계산!B9</f>
        <v/>
      </c>
    </row>
    <row r="5">
      <c r="A5" s="10" t="inlineStr">
        <is>
          <t>소득세+지방소득세</t>
        </is>
      </c>
      <c r="B5" s="11">
        <f>계산!B13</f>
        <v/>
      </c>
      <c r="D5" t="inlineStr">
        <is>
          <t>소득세</t>
        </is>
      </c>
      <c r="E5" s="12">
        <f>계산!B13</f>
        <v/>
      </c>
    </row>
    <row r="6">
      <c r="A6" s="10" t="inlineStr">
        <is>
          <t>실수령액</t>
        </is>
      </c>
      <c r="B6" s="13">
        <f>계산!B16</f>
        <v/>
      </c>
    </row>
    <row r="7">
      <c r="A7" s="10" t="inlineStr">
        <is>
          <t>고정 지출</t>
        </is>
      </c>
      <c r="B7" s="11">
        <f>계산!B18</f>
        <v/>
      </c>
      <c r="D7" t="inlineStr">
        <is>
          <t>실수령액</t>
        </is>
      </c>
      <c r="E7" s="12">
        <f>계산!B16</f>
        <v/>
      </c>
    </row>
    <row r="8">
      <c r="A8" s="10" t="inlineStr">
        <is>
          <t>저축/투자</t>
        </is>
      </c>
      <c r="B8" s="11">
        <f>계산!B19</f>
        <v/>
      </c>
      <c r="D8" t="inlineStr">
        <is>
          <t>고정 지출</t>
        </is>
      </c>
      <c r="E8" s="12">
        <f>계산!B18</f>
        <v/>
      </c>
    </row>
    <row r="9">
      <c r="A9" s="10" t="inlineStr">
        <is>
          <t>실사용 가능 금액</t>
        </is>
      </c>
      <c r="B9" s="13">
        <f>계산!B20</f>
        <v/>
      </c>
      <c r="D9" t="inlineStr">
        <is>
          <t>저축/투자</t>
        </is>
      </c>
      <c r="E9" s="12">
        <f>계산!B19</f>
        <v/>
      </c>
    </row>
    <row r="10">
      <c r="A10" s="10" t="inlineStr">
        <is>
          <t>연간 실수령액</t>
        </is>
      </c>
      <c r="B10" s="11">
        <f>B6*12</f>
        <v/>
      </c>
      <c r="D10" t="inlineStr">
        <is>
          <t>실사용 가능</t>
        </is>
      </c>
      <c r="E10" s="12">
        <f>계산!B20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conditionalFormatting sqref="B9">
    <cfRule type="cellIs" priority="1" operator="greaterThan" dxfId="0">
      <formula>0</formula>
    </cfRule>
    <cfRule type="cellIs" priority="2" operator="lessThanOrEqual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월급 관리 시트 사용 가이드</t>
        </is>
      </c>
    </row>
    <row r="3">
      <c r="A3" s="2" t="inlineStr">
        <is>
          <t>■ 색상 범례</t>
        </is>
      </c>
    </row>
    <row r="4">
      <c r="A4" s="14" t="inlineStr">
        <is>
          <t>노란색 셀</t>
        </is>
      </c>
      <c r="B4" t="inlineStr">
        <is>
          <t>직접 입력하는 셀</t>
        </is>
      </c>
    </row>
    <row r="5">
      <c r="A5" s="15" t="inlineStr">
        <is>
          <t>파란색 셀</t>
        </is>
      </c>
      <c r="B5" t="inlineStr">
        <is>
          <t>자동 계산 셀 (수정 금지)</t>
        </is>
      </c>
    </row>
    <row r="6">
      <c r="A6" s="16" t="inlineStr">
        <is>
          <t>초록색 셀</t>
        </is>
      </c>
      <c r="B6" t="inlineStr">
        <is>
          <t>대시보드 요약 결과</t>
        </is>
      </c>
    </row>
    <row r="8">
      <c r="A8" s="2" t="inlineStr">
        <is>
          <t>■ 사용 방법</t>
        </is>
      </c>
    </row>
    <row r="9">
      <c r="A9" s="17" t="inlineStr">
        <is>
          <t>1. [입력] 시트에서 급여 정보를 입력합니다.</t>
        </is>
      </c>
    </row>
    <row r="10">
      <c r="A10" s="17" t="inlineStr">
        <is>
          <t xml:space="preserve">   - 연봉: 세전 총 연봉</t>
        </is>
      </c>
    </row>
    <row r="11">
      <c r="A11" s="17" t="inlineStr">
        <is>
          <t xml:space="preserve">   - 비과세액: 식대(월 20만 원), 차량유지비 등</t>
        </is>
      </c>
    </row>
    <row r="12">
      <c r="A12" s="17" t="inlineStr">
        <is>
          <t xml:space="preserve">   - 부양가족 수: 본인 포함(소득세 공제에 영향)</t>
        </is>
      </c>
    </row>
    <row r="13">
      <c r="A13" s="17" t="inlineStr">
        <is>
          <t>2. 고정 지출(월세, 통신비 등)과 저축 목표를 설정합니다.</t>
        </is>
      </c>
    </row>
    <row r="14">
      <c r="A14" s="17" t="inlineStr">
        <is>
          <t>3. [계산] 시트에서 4대보험, 소득세가 자동 계산됩니다.</t>
        </is>
      </c>
    </row>
    <row r="15">
      <c r="A15" s="17" t="inlineStr">
        <is>
          <t xml:space="preserve">   - 국민연금: 기준소득월액 상한 637만 원 반영(2026.1~6 기준)</t>
        </is>
      </c>
    </row>
    <row r="16">
      <c r="A16" s="17" t="inlineStr">
        <is>
          <t>4. [대시보드]에서 실수령액, 실사용 가능 금액, 차트를 확인합니다.</t>
        </is>
      </c>
    </row>
    <row r="17">
      <c r="A17" s="17" t="inlineStr"/>
    </row>
    <row r="18">
      <c r="A18" s="17" t="inlineStr">
        <is>
          <t>※ 소득세는 간이세액표 근사치입니다. 정확한 세액은 급여담당자에게 확인하세요.</t>
        </is>
      </c>
    </row>
    <row r="19">
      <c r="A19" s="17" t="inlineStr">
        <is>
          <t>※ 2026년 기준 4대보험 요율: 국민연금 4.75%, 건강보험 3.595%, 장기요양 13.14%, 고용보험 0.9%</t>
        </is>
      </c>
    </row>
    <row r="21">
      <c r="A21" s="2" t="inlineStr">
        <is>
          <t>■ 주의사항</t>
        </is>
      </c>
    </row>
    <row r="22">
      <c r="A22" t="inlineStr">
        <is>
          <t>• 파란색·초록색 셀의 수식을 수정하지 마세요.</t>
        </is>
      </c>
    </row>
    <row r="23">
      <c r="A23" t="inlineStr">
        <is>
          <t>• 노란색 셀에만 값을 입력하세요.</t>
        </is>
      </c>
    </row>
    <row r="24">
      <c r="A24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2026-04-09T15:24:40Z</dcterms:created>
  <dcterms:modified xmlns:dcterms="http://purl.org/dc/terms/" xmlns:xsi="http://www.w3.org/2001/XMLSchema-instance" xsi:type="dcterms:W3CDTF">2026-04-09T15:24:40Z</dcterms:modified>
</cp:coreProperties>
</file>